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rina\2017\03_28_ikea\"/>
    </mc:Choice>
  </mc:AlternateContent>
  <bookViews>
    <workbookView xWindow="0" yWindow="0" windowWidth="28800" windowHeight="12435"/>
  </bookViews>
  <sheets>
    <sheet name="Electricitate" sheetId="1" r:id="rId1"/>
    <sheet name="Echivalenta becuri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7" i="1"/>
  <c r="B3" i="1" l="1"/>
  <c r="K8" i="1"/>
  <c r="I14" i="1"/>
  <c r="E8" i="1"/>
  <c r="I8" i="1" s="1"/>
  <c r="L8" i="1" s="1"/>
  <c r="E9" i="1"/>
  <c r="I9" i="1" s="1"/>
  <c r="L9" i="1" s="1"/>
  <c r="E10" i="1"/>
  <c r="J10" i="1" s="1"/>
  <c r="E11" i="1"/>
  <c r="J11" i="1" s="1"/>
  <c r="E12" i="1"/>
  <c r="J12" i="1" s="1"/>
  <c r="M12" i="1" s="1"/>
  <c r="E13" i="1"/>
  <c r="J13" i="1" s="1"/>
  <c r="M13" i="1" s="1"/>
  <c r="E14" i="1"/>
  <c r="J14" i="1" s="1"/>
  <c r="M14" i="1" s="1"/>
  <c r="E15" i="1"/>
  <c r="I15" i="1" s="1"/>
  <c r="E16" i="1"/>
  <c r="I16" i="1" s="1"/>
  <c r="L16" i="1" s="1"/>
  <c r="E17" i="1"/>
  <c r="I17" i="1" s="1"/>
  <c r="L17" i="1" s="1"/>
  <c r="E18" i="1"/>
  <c r="I18" i="1" s="1"/>
  <c r="L18" i="1" s="1"/>
  <c r="E19" i="1"/>
  <c r="J19" i="1" s="1"/>
  <c r="E20" i="1"/>
  <c r="J20" i="1" s="1"/>
  <c r="M20" i="1" s="1"/>
  <c r="E21" i="1"/>
  <c r="K21" i="1" s="1"/>
  <c r="N21" i="1" s="1"/>
  <c r="E22" i="1"/>
  <c r="I22" i="1" s="1"/>
  <c r="K7" i="1"/>
  <c r="I7" i="1"/>
  <c r="E7" i="1"/>
  <c r="J7" i="1" s="1"/>
  <c r="M7" i="1" s="1"/>
  <c r="K17" i="1" l="1"/>
  <c r="N17" i="1" s="1"/>
  <c r="K20" i="1"/>
  <c r="N20" i="1" s="1"/>
  <c r="J17" i="1"/>
  <c r="K9" i="1"/>
  <c r="N9" i="1" s="1"/>
  <c r="J8" i="1"/>
  <c r="K22" i="1"/>
  <c r="I20" i="1"/>
  <c r="L20" i="1" s="1"/>
  <c r="K15" i="1"/>
  <c r="N15" i="1" s="1"/>
  <c r="J9" i="1"/>
  <c r="I21" i="1"/>
  <c r="J21" i="1"/>
  <c r="M21" i="1" s="1"/>
  <c r="I19" i="1"/>
  <c r="L19" i="1" s="1"/>
  <c r="J15" i="1"/>
  <c r="M15" i="1" s="1"/>
  <c r="J22" i="1"/>
  <c r="M22" i="1" s="1"/>
  <c r="K19" i="1"/>
  <c r="N19" i="1" s="1"/>
  <c r="K18" i="1"/>
  <c r="N18" i="1" s="1"/>
  <c r="J18" i="1"/>
  <c r="K16" i="1"/>
  <c r="N16" i="1" s="1"/>
  <c r="J16" i="1"/>
  <c r="K14" i="1"/>
  <c r="N14" i="1" s="1"/>
  <c r="I13" i="1"/>
  <c r="K13" i="1"/>
  <c r="N13" i="1" s="1"/>
  <c r="I12" i="1"/>
  <c r="L12" i="1" s="1"/>
  <c r="K12" i="1"/>
  <c r="N12" i="1" s="1"/>
  <c r="I11" i="1"/>
  <c r="L11" i="1" s="1"/>
  <c r="K11" i="1"/>
  <c r="N11" i="1" s="1"/>
  <c r="I10" i="1"/>
  <c r="L10" i="1" s="1"/>
  <c r="K10" i="1"/>
  <c r="N10" i="1" s="1"/>
  <c r="L7" i="1"/>
  <c r="N22" i="1"/>
  <c r="M19" i="1"/>
  <c r="L15" i="1"/>
  <c r="M11" i="1"/>
  <c r="N8" i="1"/>
  <c r="N7" i="1"/>
  <c r="L22" i="1"/>
  <c r="L21" i="1"/>
  <c r="M18" i="1"/>
  <c r="M17" i="1"/>
  <c r="M16" i="1"/>
  <c r="L14" i="1"/>
  <c r="L13" i="1"/>
  <c r="M10" i="1"/>
  <c r="M9" i="1"/>
  <c r="M8" i="1"/>
  <c r="L24" i="1" l="1"/>
  <c r="M24" i="1"/>
  <c r="N24" i="1"/>
</calcChain>
</file>

<file path=xl/sharedStrings.xml><?xml version="1.0" encoding="utf-8"?>
<sst xmlns="http://schemas.openxmlformats.org/spreadsheetml/2006/main" count="40" uniqueCount="28">
  <si>
    <t>Apartament 3 camere, 70 mp</t>
  </si>
  <si>
    <t>Familie, 2 adulti + 2 copii</t>
  </si>
  <si>
    <t>Bucatarie</t>
  </si>
  <si>
    <t>Surse de iluminat</t>
  </si>
  <si>
    <t>Hol intrare</t>
  </si>
  <si>
    <t>Hol interior</t>
  </si>
  <si>
    <t>Baie</t>
  </si>
  <si>
    <t>Living</t>
  </si>
  <si>
    <t>Dormitor parinti</t>
  </si>
  <si>
    <t>Dormitor copii</t>
  </si>
  <si>
    <t>Spatiu depozitare</t>
  </si>
  <si>
    <t>Balcon</t>
  </si>
  <si>
    <t>Becuri economice</t>
  </si>
  <si>
    <t>Leduri</t>
  </si>
  <si>
    <t>Becuri incandescente</t>
  </si>
  <si>
    <t>Utilizare zilnica
(ore)</t>
  </si>
  <si>
    <t>Utilizare anuala
(ore)</t>
  </si>
  <si>
    <t>Putere (W)</t>
  </si>
  <si>
    <t>Cost energie electrica (lei/kWh)</t>
  </si>
  <si>
    <t>Total</t>
  </si>
  <si>
    <t>Consum anual (kWh)</t>
  </si>
  <si>
    <t>Cost anual (lei)</t>
  </si>
  <si>
    <t>Incandescent</t>
  </si>
  <si>
    <t>Economic</t>
  </si>
  <si>
    <t>Led</t>
  </si>
  <si>
    <t>Intensitate
(lm)</t>
  </si>
  <si>
    <t>Cantitate</t>
  </si>
  <si>
    <t>Instrument dezvoltat de Mircea Ilie, Sustainability Manager IKEA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</si>
</sst>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2" fontId="0" fillId="0" borderId="1" xfId="0" applyNumberForma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D34" sqref="D34"/>
    </sheetView>
  </sheetViews>
  <sheetFormatPr defaultColWidth="8.75" defaultRowHeight="11.25" x14ac:dyDescent="0.15"/>
  <cols>
    <col min="1" max="1" width="27.375" style="1" bestFit="1" customWidth="1"/>
    <col min="2" max="2" width="8.5" style="1" bestFit="1" customWidth="1"/>
    <col min="3" max="3" width="10.125" style="1" bestFit="1" customWidth="1"/>
    <col min="4" max="4" width="8.25" style="1" customWidth="1"/>
    <col min="5" max="5" width="9.625" style="1" customWidth="1"/>
    <col min="6" max="6" width="12.5" style="1" bestFit="1" customWidth="1"/>
    <col min="7" max="7" width="9.5" style="1" bestFit="1" customWidth="1"/>
    <col min="8" max="8" width="6" style="1" bestFit="1" customWidth="1"/>
    <col min="9" max="9" width="12.5" style="1" bestFit="1" customWidth="1"/>
    <col min="10" max="10" width="9.5" style="1" bestFit="1" customWidth="1"/>
    <col min="11" max="11" width="6" style="1" bestFit="1" customWidth="1"/>
    <col min="12" max="12" width="12.5" style="1" bestFit="1" customWidth="1"/>
    <col min="13" max="13" width="9.5" style="1" bestFit="1" customWidth="1"/>
    <col min="14" max="14" width="6" style="1" bestFit="1" customWidth="1"/>
    <col min="15" max="16384" width="8.75" style="1"/>
  </cols>
  <sheetData>
    <row r="1" spans="1:14" x14ac:dyDescent="0.15">
      <c r="A1" s="3" t="s">
        <v>0</v>
      </c>
    </row>
    <row r="2" spans="1:14" x14ac:dyDescent="0.15">
      <c r="A2" s="3" t="s">
        <v>1</v>
      </c>
    </row>
    <row r="3" spans="1:14" x14ac:dyDescent="0.15">
      <c r="A3" s="3" t="s">
        <v>18</v>
      </c>
      <c r="B3" s="1">
        <f>0.11*4.55</f>
        <v>0.50049999999999994</v>
      </c>
    </row>
    <row r="4" spans="1:14" x14ac:dyDescent="0.15">
      <c r="A4" s="3"/>
    </row>
    <row r="5" spans="1:14" x14ac:dyDescent="0.15">
      <c r="A5" s="13"/>
      <c r="B5" s="12" t="s">
        <v>3</v>
      </c>
      <c r="C5" s="12"/>
      <c r="D5" s="12" t="s">
        <v>15</v>
      </c>
      <c r="E5" s="12" t="s">
        <v>16</v>
      </c>
      <c r="F5" s="11" t="s">
        <v>17</v>
      </c>
      <c r="G5" s="11"/>
      <c r="H5" s="11"/>
      <c r="I5" s="11" t="s">
        <v>20</v>
      </c>
      <c r="J5" s="11"/>
      <c r="K5" s="11"/>
      <c r="L5" s="11" t="s">
        <v>21</v>
      </c>
      <c r="M5" s="11"/>
      <c r="N5" s="11"/>
    </row>
    <row r="6" spans="1:14" s="2" customFormat="1" ht="33.75" x14ac:dyDescent="0.15">
      <c r="A6" s="14"/>
      <c r="B6" s="5" t="s">
        <v>26</v>
      </c>
      <c r="C6" s="6" t="s">
        <v>25</v>
      </c>
      <c r="D6" s="11"/>
      <c r="E6" s="11"/>
      <c r="F6" s="5" t="s">
        <v>14</v>
      </c>
      <c r="G6" s="5" t="s">
        <v>12</v>
      </c>
      <c r="H6" s="5" t="s">
        <v>13</v>
      </c>
      <c r="I6" s="5" t="s">
        <v>14</v>
      </c>
      <c r="J6" s="5" t="s">
        <v>12</v>
      </c>
      <c r="K6" s="5" t="s">
        <v>13</v>
      </c>
      <c r="L6" s="5" t="s">
        <v>14</v>
      </c>
      <c r="M6" s="5" t="s">
        <v>12</v>
      </c>
      <c r="N6" s="5" t="s">
        <v>13</v>
      </c>
    </row>
    <row r="7" spans="1:14" x14ac:dyDescent="0.15">
      <c r="A7" s="4" t="s">
        <v>4</v>
      </c>
      <c r="B7" s="7">
        <v>1</v>
      </c>
      <c r="C7" s="7">
        <v>600</v>
      </c>
      <c r="D7" s="7">
        <v>1</v>
      </c>
      <c r="E7" s="7">
        <f>365*D7</f>
        <v>365</v>
      </c>
      <c r="F7" s="7">
        <f>$B7*VLOOKUP($C7,'Echivalenta becuri'!$A$3:$D$8,2,0)</f>
        <v>60</v>
      </c>
      <c r="G7" s="7">
        <f>$B7*VLOOKUP($C7,'Echivalenta becuri'!$A$3:$D$8,3,0)</f>
        <v>12</v>
      </c>
      <c r="H7" s="7">
        <f>$B7*VLOOKUP($C7,'Echivalenta becuri'!$A$3:$D$8,4,0)</f>
        <v>8</v>
      </c>
      <c r="I7" s="7">
        <f>$E7*F7/1000</f>
        <v>21.9</v>
      </c>
      <c r="J7" s="7">
        <f t="shared" ref="J7:K7" si="0">$E7*G7/1000</f>
        <v>4.38</v>
      </c>
      <c r="K7" s="8">
        <f t="shared" si="0"/>
        <v>2.92</v>
      </c>
      <c r="L7" s="8">
        <f t="shared" ref="L7:L22" si="1">$B$3*I7</f>
        <v>10.960949999999999</v>
      </c>
      <c r="M7" s="8">
        <f t="shared" ref="M7:M22" si="2">$B$3*J7</f>
        <v>2.1921899999999996</v>
      </c>
      <c r="N7" s="8">
        <f t="shared" ref="N7:N22" si="3">$B$3*K7</f>
        <v>1.4614599999999998</v>
      </c>
    </row>
    <row r="8" spans="1:14" x14ac:dyDescent="0.15">
      <c r="A8" s="4" t="s">
        <v>5</v>
      </c>
      <c r="B8" s="7">
        <v>1</v>
      </c>
      <c r="C8" s="7">
        <v>1000</v>
      </c>
      <c r="D8" s="7">
        <v>1</v>
      </c>
      <c r="E8" s="7">
        <f t="shared" ref="E8:E22" si="4">365*D8</f>
        <v>365</v>
      </c>
      <c r="F8" s="7">
        <f>$B8*VLOOKUP($C8,'Echivalenta becuri'!$A$3:$D$8,2,0)</f>
        <v>100</v>
      </c>
      <c r="G8" s="7">
        <f>$B8*VLOOKUP($C8,'Echivalenta becuri'!$A$3:$D$8,3,0)</f>
        <v>20</v>
      </c>
      <c r="H8" s="7">
        <f>$B8*VLOOKUP($C8,'Echivalenta becuri'!$A$3:$D$8,4,0)</f>
        <v>13</v>
      </c>
      <c r="I8" s="7">
        <f t="shared" ref="I8:I22" si="5">$E8*F8/1000</f>
        <v>36.5</v>
      </c>
      <c r="J8" s="7">
        <f t="shared" ref="J8:J22" si="6">$E8*G8/1000</f>
        <v>7.3</v>
      </c>
      <c r="K8" s="8">
        <f t="shared" ref="K8:K22" si="7">$E8*H8/1000</f>
        <v>4.7450000000000001</v>
      </c>
      <c r="L8" s="8">
        <f t="shared" si="1"/>
        <v>18.268249999999998</v>
      </c>
      <c r="M8" s="8">
        <f t="shared" si="2"/>
        <v>3.6536499999999994</v>
      </c>
      <c r="N8" s="8">
        <f t="shared" si="3"/>
        <v>2.3748724999999999</v>
      </c>
    </row>
    <row r="9" spans="1:14" x14ac:dyDescent="0.15">
      <c r="A9" s="4"/>
      <c r="B9" s="7">
        <v>2</v>
      </c>
      <c r="C9" s="7">
        <v>400</v>
      </c>
      <c r="D9" s="7">
        <v>0.05</v>
      </c>
      <c r="E9" s="7">
        <f t="shared" si="4"/>
        <v>18.25</v>
      </c>
      <c r="F9" s="7">
        <f>$B9*VLOOKUP($C9,'Echivalenta becuri'!$A$3:$D$8,2,0)</f>
        <v>80</v>
      </c>
      <c r="G9" s="7">
        <f>$B9*VLOOKUP($C9,'Echivalenta becuri'!$A$3:$D$8,3,0)</f>
        <v>18</v>
      </c>
      <c r="H9" s="7">
        <f>$B9*VLOOKUP($C9,'Echivalenta becuri'!$A$3:$D$8,4,0)</f>
        <v>12</v>
      </c>
      <c r="I9" s="7">
        <f t="shared" si="5"/>
        <v>1.46</v>
      </c>
      <c r="J9" s="7">
        <f t="shared" si="6"/>
        <v>0.32850000000000001</v>
      </c>
      <c r="K9" s="8">
        <f t="shared" si="7"/>
        <v>0.219</v>
      </c>
      <c r="L9" s="8">
        <f t="shared" si="1"/>
        <v>0.73072999999999988</v>
      </c>
      <c r="M9" s="8">
        <f t="shared" si="2"/>
        <v>0.16441424999999998</v>
      </c>
      <c r="N9" s="8">
        <f t="shared" si="3"/>
        <v>0.10960949999999998</v>
      </c>
    </row>
    <row r="10" spans="1:14" x14ac:dyDescent="0.15">
      <c r="A10" s="4" t="s">
        <v>2</v>
      </c>
      <c r="B10" s="7">
        <v>1</v>
      </c>
      <c r="C10" s="7">
        <v>1000</v>
      </c>
      <c r="D10" s="7">
        <v>3</v>
      </c>
      <c r="E10" s="7">
        <f t="shared" si="4"/>
        <v>1095</v>
      </c>
      <c r="F10" s="7">
        <f>$B10*VLOOKUP($C10,'Echivalenta becuri'!$A$3:$D$8,2,0)</f>
        <v>100</v>
      </c>
      <c r="G10" s="7">
        <f>$B10*VLOOKUP($C10,'Echivalenta becuri'!$A$3:$D$8,3,0)</f>
        <v>20</v>
      </c>
      <c r="H10" s="7">
        <f>$B10*VLOOKUP($C10,'Echivalenta becuri'!$A$3:$D$8,4,0)</f>
        <v>13</v>
      </c>
      <c r="I10" s="7">
        <f t="shared" si="5"/>
        <v>109.5</v>
      </c>
      <c r="J10" s="7">
        <f t="shared" si="6"/>
        <v>21.9</v>
      </c>
      <c r="K10" s="8">
        <f t="shared" si="7"/>
        <v>14.234999999999999</v>
      </c>
      <c r="L10" s="8">
        <f t="shared" si="1"/>
        <v>54.804749999999991</v>
      </c>
      <c r="M10" s="8">
        <f t="shared" si="2"/>
        <v>10.960949999999999</v>
      </c>
      <c r="N10" s="8">
        <f t="shared" si="3"/>
        <v>7.1246174999999985</v>
      </c>
    </row>
    <row r="11" spans="1:14" x14ac:dyDescent="0.15">
      <c r="A11" s="4"/>
      <c r="B11" s="7">
        <v>3</v>
      </c>
      <c r="C11" s="7">
        <v>400</v>
      </c>
      <c r="D11" s="7">
        <v>2</v>
      </c>
      <c r="E11" s="7">
        <f t="shared" si="4"/>
        <v>730</v>
      </c>
      <c r="F11" s="7">
        <f>$B11*VLOOKUP($C11,'Echivalenta becuri'!$A$3:$D$8,2,0)</f>
        <v>120</v>
      </c>
      <c r="G11" s="7">
        <f>$B11*VLOOKUP($C11,'Echivalenta becuri'!$A$3:$D$8,3,0)</f>
        <v>27</v>
      </c>
      <c r="H11" s="7">
        <f>$B11*VLOOKUP($C11,'Echivalenta becuri'!$A$3:$D$8,4,0)</f>
        <v>18</v>
      </c>
      <c r="I11" s="7">
        <f t="shared" si="5"/>
        <v>87.6</v>
      </c>
      <c r="J11" s="7">
        <f t="shared" si="6"/>
        <v>19.71</v>
      </c>
      <c r="K11" s="8">
        <f t="shared" si="7"/>
        <v>13.14</v>
      </c>
      <c r="L11" s="8">
        <f t="shared" si="1"/>
        <v>43.843799999999995</v>
      </c>
      <c r="M11" s="8">
        <f t="shared" si="2"/>
        <v>9.8648549999999986</v>
      </c>
      <c r="N11" s="8">
        <f t="shared" si="3"/>
        <v>6.5765699999999994</v>
      </c>
    </row>
    <row r="12" spans="1:14" x14ac:dyDescent="0.15">
      <c r="A12" s="4" t="s">
        <v>6</v>
      </c>
      <c r="B12" s="7">
        <v>1</v>
      </c>
      <c r="C12" s="7">
        <v>600</v>
      </c>
      <c r="D12" s="7">
        <v>2</v>
      </c>
      <c r="E12" s="7">
        <f t="shared" si="4"/>
        <v>730</v>
      </c>
      <c r="F12" s="7">
        <f>$B12*VLOOKUP($C12,'Echivalenta becuri'!$A$3:$D$8,2,0)</f>
        <v>60</v>
      </c>
      <c r="G12" s="7">
        <f>$B12*VLOOKUP($C12,'Echivalenta becuri'!$A$3:$D$8,3,0)</f>
        <v>12</v>
      </c>
      <c r="H12" s="7">
        <f>$B12*VLOOKUP($C12,'Echivalenta becuri'!$A$3:$D$8,4,0)</f>
        <v>8</v>
      </c>
      <c r="I12" s="7">
        <f t="shared" si="5"/>
        <v>43.8</v>
      </c>
      <c r="J12" s="7">
        <f t="shared" si="6"/>
        <v>8.76</v>
      </c>
      <c r="K12" s="8">
        <f t="shared" si="7"/>
        <v>5.84</v>
      </c>
      <c r="L12" s="8">
        <f t="shared" si="1"/>
        <v>21.921899999999997</v>
      </c>
      <c r="M12" s="8">
        <f t="shared" si="2"/>
        <v>4.3843799999999993</v>
      </c>
      <c r="N12" s="8">
        <f t="shared" si="3"/>
        <v>2.9229199999999995</v>
      </c>
    </row>
    <row r="13" spans="1:14" x14ac:dyDescent="0.15">
      <c r="A13" s="4"/>
      <c r="B13" s="7">
        <v>1</v>
      </c>
      <c r="C13" s="7">
        <v>400</v>
      </c>
      <c r="D13" s="7">
        <v>1</v>
      </c>
      <c r="E13" s="7">
        <f t="shared" si="4"/>
        <v>365</v>
      </c>
      <c r="F13" s="7">
        <f>$B13*VLOOKUP($C13,'Echivalenta becuri'!$A$3:$D$8,2,0)</f>
        <v>40</v>
      </c>
      <c r="G13" s="7">
        <f>$B13*VLOOKUP($C13,'Echivalenta becuri'!$A$3:$D$8,3,0)</f>
        <v>9</v>
      </c>
      <c r="H13" s="7">
        <f>$B13*VLOOKUP($C13,'Echivalenta becuri'!$A$3:$D$8,4,0)</f>
        <v>6</v>
      </c>
      <c r="I13" s="7">
        <f t="shared" si="5"/>
        <v>14.6</v>
      </c>
      <c r="J13" s="7">
        <f t="shared" si="6"/>
        <v>3.2850000000000001</v>
      </c>
      <c r="K13" s="8">
        <f t="shared" si="7"/>
        <v>2.19</v>
      </c>
      <c r="L13" s="8">
        <f t="shared" si="1"/>
        <v>7.3072999999999988</v>
      </c>
      <c r="M13" s="8">
        <f t="shared" si="2"/>
        <v>1.6441424999999998</v>
      </c>
      <c r="N13" s="8">
        <f t="shared" si="3"/>
        <v>1.0960949999999998</v>
      </c>
    </row>
    <row r="14" spans="1:14" x14ac:dyDescent="0.15">
      <c r="A14" s="4" t="s">
        <v>7</v>
      </c>
      <c r="B14" s="7">
        <v>4</v>
      </c>
      <c r="C14" s="7">
        <v>1000</v>
      </c>
      <c r="D14" s="7">
        <v>3</v>
      </c>
      <c r="E14" s="7">
        <f t="shared" si="4"/>
        <v>1095</v>
      </c>
      <c r="F14" s="7">
        <f>$B14*VLOOKUP($C14,'Echivalenta becuri'!$A$3:$D$8,2,0)</f>
        <v>400</v>
      </c>
      <c r="G14" s="7">
        <f>$B14*VLOOKUP($C14,'Echivalenta becuri'!$A$3:$D$8,3,0)</f>
        <v>80</v>
      </c>
      <c r="H14" s="7">
        <f>$B14*VLOOKUP($C14,'Echivalenta becuri'!$A$3:$D$8,4,0)</f>
        <v>52</v>
      </c>
      <c r="I14" s="7">
        <f t="shared" si="5"/>
        <v>438</v>
      </c>
      <c r="J14" s="7">
        <f t="shared" si="6"/>
        <v>87.6</v>
      </c>
      <c r="K14" s="8">
        <f t="shared" si="7"/>
        <v>56.94</v>
      </c>
      <c r="L14" s="8">
        <f t="shared" si="1"/>
        <v>219.21899999999997</v>
      </c>
      <c r="M14" s="8">
        <f t="shared" si="2"/>
        <v>43.843799999999995</v>
      </c>
      <c r="N14" s="8">
        <f t="shared" si="3"/>
        <v>28.498469999999994</v>
      </c>
    </row>
    <row r="15" spans="1:14" x14ac:dyDescent="0.15">
      <c r="A15" s="4"/>
      <c r="B15" s="7">
        <v>2</v>
      </c>
      <c r="C15" s="7">
        <v>400</v>
      </c>
      <c r="D15" s="7">
        <v>1</v>
      </c>
      <c r="E15" s="7">
        <f t="shared" si="4"/>
        <v>365</v>
      </c>
      <c r="F15" s="7">
        <f>$B15*VLOOKUP($C15,'Echivalenta becuri'!$A$3:$D$8,2,0)</f>
        <v>80</v>
      </c>
      <c r="G15" s="7">
        <f>$B15*VLOOKUP($C15,'Echivalenta becuri'!$A$3:$D$8,3,0)</f>
        <v>18</v>
      </c>
      <c r="H15" s="7">
        <f>$B15*VLOOKUP($C15,'Echivalenta becuri'!$A$3:$D$8,4,0)</f>
        <v>12</v>
      </c>
      <c r="I15" s="7">
        <f t="shared" si="5"/>
        <v>29.2</v>
      </c>
      <c r="J15" s="7">
        <f t="shared" si="6"/>
        <v>6.57</v>
      </c>
      <c r="K15" s="8">
        <f t="shared" si="7"/>
        <v>4.38</v>
      </c>
      <c r="L15" s="8">
        <f t="shared" si="1"/>
        <v>14.614599999999998</v>
      </c>
      <c r="M15" s="8">
        <f t="shared" si="2"/>
        <v>3.2882849999999997</v>
      </c>
      <c r="N15" s="8">
        <f t="shared" si="3"/>
        <v>2.1921899999999996</v>
      </c>
    </row>
    <row r="16" spans="1:14" x14ac:dyDescent="0.15">
      <c r="A16" s="7"/>
      <c r="B16" s="7">
        <v>2</v>
      </c>
      <c r="C16" s="7">
        <v>100</v>
      </c>
      <c r="D16" s="7">
        <v>1</v>
      </c>
      <c r="E16" s="7">
        <f t="shared" si="4"/>
        <v>365</v>
      </c>
      <c r="F16" s="7">
        <f>$B16*VLOOKUP($C16,'Echivalenta becuri'!$A$3:$D$8,2,0)</f>
        <v>20</v>
      </c>
      <c r="G16" s="7">
        <f>$B16*VLOOKUP($C16,'Echivalenta becuri'!$A$3:$D$8,3,0)</f>
        <v>4.5999999999999996</v>
      </c>
      <c r="H16" s="7">
        <f>$B16*VLOOKUP($C16,'Echivalenta becuri'!$A$3:$D$8,4,0)</f>
        <v>3</v>
      </c>
      <c r="I16" s="7">
        <f t="shared" si="5"/>
        <v>7.3</v>
      </c>
      <c r="J16" s="7">
        <f t="shared" si="6"/>
        <v>1.6789999999999998</v>
      </c>
      <c r="K16" s="8">
        <f t="shared" si="7"/>
        <v>1.095</v>
      </c>
      <c r="L16" s="8">
        <f t="shared" si="1"/>
        <v>3.6536499999999994</v>
      </c>
      <c r="M16" s="8">
        <f t="shared" si="2"/>
        <v>0.84033949999999979</v>
      </c>
      <c r="N16" s="8">
        <f t="shared" si="3"/>
        <v>0.54804749999999991</v>
      </c>
    </row>
    <row r="17" spans="1:14" x14ac:dyDescent="0.15">
      <c r="A17" s="4" t="s">
        <v>8</v>
      </c>
      <c r="B17" s="7">
        <v>2</v>
      </c>
      <c r="C17" s="7">
        <v>600</v>
      </c>
      <c r="D17" s="7">
        <v>2</v>
      </c>
      <c r="E17" s="7">
        <f t="shared" si="4"/>
        <v>730</v>
      </c>
      <c r="F17" s="7">
        <f>$B17*VLOOKUP($C17,'Echivalenta becuri'!$A$3:$D$8,2,0)</f>
        <v>120</v>
      </c>
      <c r="G17" s="7">
        <f>$B17*VLOOKUP($C17,'Echivalenta becuri'!$A$3:$D$8,3,0)</f>
        <v>24</v>
      </c>
      <c r="H17" s="7">
        <f>$B17*VLOOKUP($C17,'Echivalenta becuri'!$A$3:$D$8,4,0)</f>
        <v>16</v>
      </c>
      <c r="I17" s="7">
        <f t="shared" si="5"/>
        <v>87.6</v>
      </c>
      <c r="J17" s="7">
        <f t="shared" si="6"/>
        <v>17.52</v>
      </c>
      <c r="K17" s="8">
        <f t="shared" si="7"/>
        <v>11.68</v>
      </c>
      <c r="L17" s="8">
        <f t="shared" si="1"/>
        <v>43.843799999999995</v>
      </c>
      <c r="M17" s="8">
        <f t="shared" si="2"/>
        <v>8.7687599999999986</v>
      </c>
      <c r="N17" s="8">
        <f t="shared" si="3"/>
        <v>5.845839999999999</v>
      </c>
    </row>
    <row r="18" spans="1:14" x14ac:dyDescent="0.15">
      <c r="A18" s="4"/>
      <c r="B18" s="7">
        <v>2</v>
      </c>
      <c r="C18" s="7">
        <v>200</v>
      </c>
      <c r="D18" s="7">
        <v>1</v>
      </c>
      <c r="E18" s="7">
        <f t="shared" si="4"/>
        <v>365</v>
      </c>
      <c r="F18" s="7">
        <f>$B18*VLOOKUP($C18,'Echivalenta becuri'!$A$3:$D$8,2,0)</f>
        <v>40</v>
      </c>
      <c r="G18" s="7">
        <f>$B18*VLOOKUP($C18,'Echivalenta becuri'!$A$3:$D$8,3,0)</f>
        <v>10</v>
      </c>
      <c r="H18" s="7">
        <f>$B18*VLOOKUP($C18,'Echivalenta becuri'!$A$3:$D$8,4,0)</f>
        <v>5.6</v>
      </c>
      <c r="I18" s="7">
        <f t="shared" si="5"/>
        <v>14.6</v>
      </c>
      <c r="J18" s="7">
        <f t="shared" si="6"/>
        <v>3.65</v>
      </c>
      <c r="K18" s="8">
        <f t="shared" si="7"/>
        <v>2.0439999999999996</v>
      </c>
      <c r="L18" s="8">
        <f t="shared" si="1"/>
        <v>7.3072999999999988</v>
      </c>
      <c r="M18" s="8">
        <f t="shared" si="2"/>
        <v>1.8268249999999997</v>
      </c>
      <c r="N18" s="8">
        <f t="shared" si="3"/>
        <v>1.0230219999999997</v>
      </c>
    </row>
    <row r="19" spans="1:14" x14ac:dyDescent="0.15">
      <c r="A19" s="4" t="s">
        <v>9</v>
      </c>
      <c r="B19" s="7">
        <v>1</v>
      </c>
      <c r="C19" s="7">
        <v>1000</v>
      </c>
      <c r="D19" s="7">
        <v>4</v>
      </c>
      <c r="E19" s="7">
        <f t="shared" si="4"/>
        <v>1460</v>
      </c>
      <c r="F19" s="7">
        <f>$B19*VLOOKUP($C19,'Echivalenta becuri'!$A$3:$D$8,2,0)</f>
        <v>100</v>
      </c>
      <c r="G19" s="7">
        <f>$B19*VLOOKUP($C19,'Echivalenta becuri'!$A$3:$D$8,3,0)</f>
        <v>20</v>
      </c>
      <c r="H19" s="7">
        <f>$B19*VLOOKUP($C19,'Echivalenta becuri'!$A$3:$D$8,4,0)</f>
        <v>13</v>
      </c>
      <c r="I19" s="7">
        <f t="shared" si="5"/>
        <v>146</v>
      </c>
      <c r="J19" s="7">
        <f t="shared" si="6"/>
        <v>29.2</v>
      </c>
      <c r="K19" s="8">
        <f t="shared" si="7"/>
        <v>18.98</v>
      </c>
      <c r="L19" s="8">
        <f t="shared" si="1"/>
        <v>73.072999999999993</v>
      </c>
      <c r="M19" s="8">
        <f t="shared" si="2"/>
        <v>14.614599999999998</v>
      </c>
      <c r="N19" s="8">
        <f t="shared" si="3"/>
        <v>9.4994899999999998</v>
      </c>
    </row>
    <row r="20" spans="1:14" x14ac:dyDescent="0.15">
      <c r="A20" s="7"/>
      <c r="B20" s="7">
        <v>1</v>
      </c>
      <c r="C20" s="7">
        <v>200</v>
      </c>
      <c r="D20" s="7">
        <v>2</v>
      </c>
      <c r="E20" s="7">
        <f t="shared" si="4"/>
        <v>730</v>
      </c>
      <c r="F20" s="7">
        <f>$B20*VLOOKUP($C20,'Echivalenta becuri'!$A$3:$D$8,2,0)</f>
        <v>20</v>
      </c>
      <c r="G20" s="7">
        <f>$B20*VLOOKUP($C20,'Echivalenta becuri'!$A$3:$D$8,3,0)</f>
        <v>5</v>
      </c>
      <c r="H20" s="7">
        <f>$B20*VLOOKUP($C20,'Echivalenta becuri'!$A$3:$D$8,4,0)</f>
        <v>2.8</v>
      </c>
      <c r="I20" s="7">
        <f t="shared" si="5"/>
        <v>14.6</v>
      </c>
      <c r="J20" s="7">
        <f t="shared" si="6"/>
        <v>3.65</v>
      </c>
      <c r="K20" s="8">
        <f t="shared" si="7"/>
        <v>2.0439999999999996</v>
      </c>
      <c r="L20" s="8">
        <f t="shared" si="1"/>
        <v>7.3072999999999988</v>
      </c>
      <c r="M20" s="8">
        <f t="shared" si="2"/>
        <v>1.8268249999999997</v>
      </c>
      <c r="N20" s="8">
        <f t="shared" si="3"/>
        <v>1.0230219999999997</v>
      </c>
    </row>
    <row r="21" spans="1:14" x14ac:dyDescent="0.15">
      <c r="A21" s="4" t="s">
        <v>10</v>
      </c>
      <c r="B21" s="7">
        <v>1</v>
      </c>
      <c r="C21" s="7">
        <v>400</v>
      </c>
      <c r="D21" s="7">
        <v>0.25</v>
      </c>
      <c r="E21" s="7">
        <f t="shared" si="4"/>
        <v>91.25</v>
      </c>
      <c r="F21" s="7">
        <f>$B21*VLOOKUP($C21,'Echivalenta becuri'!$A$3:$D$8,2,0)</f>
        <v>40</v>
      </c>
      <c r="G21" s="7">
        <f>$B21*VLOOKUP($C21,'Echivalenta becuri'!$A$3:$D$8,3,0)</f>
        <v>9</v>
      </c>
      <c r="H21" s="7">
        <f>$B21*VLOOKUP($C21,'Echivalenta becuri'!$A$3:$D$8,4,0)</f>
        <v>6</v>
      </c>
      <c r="I21" s="7">
        <f t="shared" si="5"/>
        <v>3.65</v>
      </c>
      <c r="J21" s="7">
        <f t="shared" si="6"/>
        <v>0.82125000000000004</v>
      </c>
      <c r="K21" s="8">
        <f t="shared" si="7"/>
        <v>0.54749999999999999</v>
      </c>
      <c r="L21" s="8">
        <f t="shared" si="1"/>
        <v>1.8268249999999997</v>
      </c>
      <c r="M21" s="8">
        <f t="shared" si="2"/>
        <v>0.41103562499999996</v>
      </c>
      <c r="N21" s="8">
        <f t="shared" si="3"/>
        <v>0.27402374999999995</v>
      </c>
    </row>
    <row r="22" spans="1:14" x14ac:dyDescent="0.15">
      <c r="A22" s="4" t="s">
        <v>11</v>
      </c>
      <c r="B22" s="7">
        <v>2</v>
      </c>
      <c r="C22" s="7">
        <v>400</v>
      </c>
      <c r="D22" s="7">
        <v>0.1</v>
      </c>
      <c r="E22" s="7">
        <f t="shared" si="4"/>
        <v>36.5</v>
      </c>
      <c r="F22" s="7">
        <f>$B22*VLOOKUP($C22,'Echivalenta becuri'!$A$3:$D$8,2,0)</f>
        <v>80</v>
      </c>
      <c r="G22" s="7">
        <f>$B22*VLOOKUP($C22,'Echivalenta becuri'!$A$3:$D$8,3,0)</f>
        <v>18</v>
      </c>
      <c r="H22" s="7">
        <f>$B22*VLOOKUP($C22,'Echivalenta becuri'!$A$3:$D$8,4,0)</f>
        <v>12</v>
      </c>
      <c r="I22" s="7">
        <f t="shared" si="5"/>
        <v>2.92</v>
      </c>
      <c r="J22" s="7">
        <f t="shared" si="6"/>
        <v>0.65700000000000003</v>
      </c>
      <c r="K22" s="8">
        <f t="shared" si="7"/>
        <v>0.438</v>
      </c>
      <c r="L22" s="8">
        <f t="shared" si="1"/>
        <v>1.4614599999999998</v>
      </c>
      <c r="M22" s="8">
        <f t="shared" si="2"/>
        <v>0.32882849999999997</v>
      </c>
      <c r="N22" s="8">
        <f t="shared" si="3"/>
        <v>0.21921899999999997</v>
      </c>
    </row>
    <row r="23" spans="1:14" x14ac:dyDescent="0.15">
      <c r="A23" s="3"/>
    </row>
    <row r="24" spans="1:14" x14ac:dyDescent="0.15">
      <c r="A24" s="3" t="s">
        <v>19</v>
      </c>
      <c r="B24" s="3"/>
      <c r="L24" s="9">
        <f>SUM(L7:L23)</f>
        <v>530.14461499999993</v>
      </c>
      <c r="M24" s="9">
        <f>SUM(M7:M23)</f>
        <v>108.61388037499999</v>
      </c>
      <c r="N24" s="9">
        <f>SUM(N7:N23)</f>
        <v>70.789468749999969</v>
      </c>
    </row>
    <row r="25" spans="1:14" ht="33.75" x14ac:dyDescent="0.15">
      <c r="L25" s="5" t="s">
        <v>14</v>
      </c>
      <c r="M25" s="5" t="s">
        <v>12</v>
      </c>
      <c r="N25" s="5" t="s">
        <v>13</v>
      </c>
    </row>
    <row r="26" spans="1:14" x14ac:dyDescent="0.15">
      <c r="L26" s="11" t="s">
        <v>21</v>
      </c>
      <c r="M26" s="11"/>
      <c r="N26" s="11"/>
    </row>
    <row r="27" spans="1:14" x14ac:dyDescent="0.15">
      <c r="A27" s="15" t="s">
        <v>27</v>
      </c>
    </row>
  </sheetData>
  <mergeCells count="8">
    <mergeCell ref="L26:N26"/>
    <mergeCell ref="B5:C5"/>
    <mergeCell ref="A5:A6"/>
    <mergeCell ref="F5:H5"/>
    <mergeCell ref="I5:K5"/>
    <mergeCell ref="L5:N5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F22" sqref="F22"/>
    </sheetView>
  </sheetViews>
  <sheetFormatPr defaultColWidth="8.75" defaultRowHeight="11.25" x14ac:dyDescent="0.15"/>
  <cols>
    <col min="1" max="1" width="10.125" style="1" bestFit="1" customWidth="1"/>
    <col min="2" max="16384" width="8.75" style="1"/>
  </cols>
  <sheetData>
    <row r="1" spans="1:4" x14ac:dyDescent="0.15">
      <c r="A1" s="12" t="s">
        <v>25</v>
      </c>
      <c r="B1" s="11" t="s">
        <v>17</v>
      </c>
      <c r="C1" s="11"/>
      <c r="D1" s="11"/>
    </row>
    <row r="2" spans="1:4" x14ac:dyDescent="0.15">
      <c r="A2" s="11"/>
      <c r="B2" s="4" t="s">
        <v>22</v>
      </c>
      <c r="C2" s="4" t="s">
        <v>23</v>
      </c>
      <c r="D2" s="4" t="s">
        <v>24</v>
      </c>
    </row>
    <row r="3" spans="1:4" x14ac:dyDescent="0.15">
      <c r="A3" s="7">
        <v>100</v>
      </c>
      <c r="B3" s="7">
        <v>10</v>
      </c>
      <c r="C3" s="7">
        <v>2.2999999999999998</v>
      </c>
      <c r="D3" s="10">
        <v>1.5</v>
      </c>
    </row>
    <row r="4" spans="1:4" x14ac:dyDescent="0.15">
      <c r="A4" s="7">
        <v>200</v>
      </c>
      <c r="B4" s="7">
        <v>20</v>
      </c>
      <c r="C4" s="7">
        <v>5</v>
      </c>
      <c r="D4" s="10">
        <v>2.8</v>
      </c>
    </row>
    <row r="5" spans="1:4" x14ac:dyDescent="0.15">
      <c r="A5" s="7">
        <v>400</v>
      </c>
      <c r="B5" s="7">
        <v>40</v>
      </c>
      <c r="C5" s="7">
        <v>9</v>
      </c>
      <c r="D5" s="10">
        <v>6</v>
      </c>
    </row>
    <row r="6" spans="1:4" x14ac:dyDescent="0.15">
      <c r="A6" s="7">
        <v>600</v>
      </c>
      <c r="B6" s="7">
        <v>60</v>
      </c>
      <c r="C6" s="7">
        <v>12</v>
      </c>
      <c r="D6" s="10">
        <v>8</v>
      </c>
    </row>
    <row r="7" spans="1:4" x14ac:dyDescent="0.15">
      <c r="A7" s="7">
        <v>1000</v>
      </c>
      <c r="B7" s="7">
        <v>100</v>
      </c>
      <c r="C7" s="7">
        <v>20</v>
      </c>
      <c r="D7" s="10">
        <v>13</v>
      </c>
    </row>
    <row r="8" spans="1:4" x14ac:dyDescent="0.15">
      <c r="A8" s="7">
        <v>1800</v>
      </c>
      <c r="B8" s="7">
        <v>180</v>
      </c>
      <c r="C8" s="7">
        <v>36</v>
      </c>
      <c r="D8" s="10">
        <v>22</v>
      </c>
    </row>
  </sheetData>
  <mergeCells count="2">
    <mergeCell ref="B1:D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Electricitate</vt:lpstr>
      <vt:lpstr>Echivalenta becuri</vt:lpstr>
    </vt:vector>
  </TitlesOfParts>
  <Company>IKEA IT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Mircea Ilie</dc:creator>
  <cp:lastModifiedBy>Mihaela</cp:lastModifiedBy>
  <dcterms:created xsi:type="dcterms:W3CDTF">2017-03-28T11:32:02Z</dcterms:created>
  <dcterms:modified xsi:type="dcterms:W3CDTF">2017-03-29T08:48:41Z</dcterms:modified>
</cp:coreProperties>
</file>